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91" windowWidth="15045" windowHeight="3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<sst xmlns="http://schemas.openxmlformats.org/spreadsheetml/2006/main" count="57" uniqueCount="57">
  <si>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Number of significant trees to be removed</t>
  </si>
  <si>
    <t xml:space="preserve">  Tree Units based on DBH table in section 17.15.090</t>
  </si>
  <si>
    <t xml:space="preserve">  Sum total DBH* of all significant trees to be removed</t>
  </si>
  <si>
    <t xml:space="preserve">  Total number of replacement trees sustainable in developed land</t>
  </si>
  <si>
    <t xml:space="preserve">  Number of trees planted</t>
  </si>
  <si>
    <t xml:space="preserve"> *DBH - Diameter of tree at Breast Height, see LMC Section 17.15.040</t>
  </si>
  <si>
    <t xml:space="preserve">  Total number of required replacement trees: Add Lines 5 and Line 7</t>
  </si>
  <si>
    <t>Class II Tree Removal Permit Application</t>
  </si>
  <si>
    <t>Tree Removal Calculation</t>
  </si>
  <si>
    <t>SECTION 1: SIGNIFICANT TREES</t>
  </si>
  <si>
    <t>SECTION 2: NON-SIGNIFICANT TREES</t>
  </si>
  <si>
    <t>SECTION 3: TOTAL REPLACEMENT TREES</t>
  </si>
  <si>
    <t>SECTION 4: NUMBER OF TREES THE LAND CAN SUSTAIN</t>
  </si>
  <si>
    <t>SECTION 5: REQUIRED REPLACEMENT TREES</t>
  </si>
  <si>
    <t>SECTION 6: UNREPLACEABLE TREES</t>
  </si>
  <si>
    <t>SECTION 7: TREES PLANTED AND OPTION FEE</t>
  </si>
  <si>
    <t>SECTION 8: FEES</t>
  </si>
  <si>
    <t xml:space="preserve">  Number of non-significant trees to be removed (LMC 17.15.080)</t>
  </si>
  <si>
    <t>Q1)</t>
  </si>
  <si>
    <t>Q2)</t>
  </si>
  <si>
    <t>Q3)</t>
  </si>
  <si>
    <t>Q4)</t>
  </si>
  <si>
    <t>Q5)</t>
  </si>
  <si>
    <t xml:space="preserve">  Average DBH of significant trees (Q2 ÷ Q1)</t>
  </si>
  <si>
    <t xml:space="preserve">  Total number of significant tree units (Q4 x Q1)</t>
  </si>
  <si>
    <t xml:space="preserve">  Number of trees required to replace non-significant trees (Q6 ÷ 10)</t>
  </si>
  <si>
    <t>Q6)</t>
  </si>
  <si>
    <t>Q7)</t>
  </si>
  <si>
    <t>Q9)</t>
  </si>
  <si>
    <t>Q8)</t>
  </si>
  <si>
    <t xml:space="preserve">  Required to be determined by certified arborist (LMC 17.15.100.A)</t>
  </si>
  <si>
    <t>Q10)</t>
  </si>
  <si>
    <t xml:space="preserve">  Required minimum number of replacement trees (Q1 + Q7)</t>
  </si>
  <si>
    <r>
      <t xml:space="preserve">  </t>
    </r>
    <r>
      <rPr>
        <b/>
        <u val="single"/>
        <sz val="11"/>
        <rFont val="Times New Roman"/>
        <family val="1"/>
      </rPr>
      <t>OR</t>
    </r>
    <r>
      <rPr>
        <sz val="11"/>
        <rFont val="Times New Roman"/>
        <family val="1"/>
      </rPr>
      <t xml:space="preserve"> if developed land cannot sustain this amount, enter Q9</t>
    </r>
  </si>
  <si>
    <t>Q11)</t>
  </si>
  <si>
    <t xml:space="preserve">  Unreplaceable trees (Q8 - Q9, if negative then enter 0)</t>
  </si>
  <si>
    <t>Q12a)</t>
  </si>
  <si>
    <t>Q12b)</t>
  </si>
  <si>
    <t>Q12c)</t>
  </si>
  <si>
    <t xml:space="preserve">  Minimum number of trees that must be planted (Q10)</t>
  </si>
  <si>
    <t xml:space="preserve">  Number of Option Trees (Q9 - Q12b, if negative then enter 0)</t>
  </si>
  <si>
    <t>Q13a)</t>
  </si>
  <si>
    <t>Q13b)</t>
  </si>
  <si>
    <t xml:space="preserve">  Number of trees over 10 removed (Q5 - 10, if negative then enter 0)</t>
  </si>
  <si>
    <t>Q13c)</t>
  </si>
  <si>
    <t>Q14)</t>
  </si>
  <si>
    <t>Q15)</t>
  </si>
  <si>
    <t>Q16)</t>
  </si>
  <si>
    <t>Q17)</t>
  </si>
  <si>
    <t xml:space="preserve">  TOTAL TREE FEE (Q13a + Q13c + Q14 + Q15 + Q16)</t>
  </si>
  <si>
    <t xml:space="preserve">Project Name: </t>
  </si>
  <si>
    <t xml:space="preserve">Completed By: </t>
  </si>
  <si>
    <r>
      <t xml:space="preserve">  </t>
    </r>
    <r>
      <rPr>
        <i/>
        <sz val="11"/>
        <rFont val="Times New Roman"/>
        <family val="1"/>
      </rPr>
      <t>Significant Tree Base Fee $193.00 (If Q1 is more than 0, up to 10 trees)</t>
    </r>
  </si>
  <si>
    <t xml:space="preserve">  Additional Significant Tree Fee (Q13b x $8.00)</t>
  </si>
  <si>
    <t xml:space="preserve">  Non-Significant Tree Base Fee ($65.00 if Q6 is more than 0)</t>
  </si>
  <si>
    <t xml:space="preserve">  Unreplaceable Tree Fee (Q11 x $106.00)</t>
  </si>
  <si>
    <t xml:space="preserve">  Option Tree Fee (Q12c x $187.00)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</si>
</sst>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"/>
    <numFmt numFmtId="170" formatCode="mmmm\ d\,\ yyyy"/>
    <numFmt numFmtId="171" formatCode="[$-409]dddd\,\ mmmm\ dd\,\ yyyy"/>
    <numFmt numFmtId="172" formatCode="mm/dd/yy;@"/>
  </numFmts>
  <fonts count="51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1" fillId="0" borderId="0" xfId="0" applyFont="1" applyAlignment="1">
      <alignment/>
    </xf>
    <xf numFmtId="4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33" borderId="15" xfId="0" applyFont="1" applyFill="1" applyBorder="1" applyAlignment="1" applyProtection="1">
      <alignment horizontal="right" vertical="center"/>
      <protection locked="0"/>
    </xf>
    <xf numFmtId="164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44" fontId="14" fillId="0" borderId="15" xfId="0" applyNumberFormat="1" applyFont="1" applyBorder="1" applyAlignment="1">
      <alignment horizontal="right" vertical="center"/>
    </xf>
    <xf numFmtId="44" fontId="6" fillId="0" borderId="15" xfId="0" applyNumberFormat="1" applyFont="1" applyBorder="1" applyAlignment="1">
      <alignment horizontal="right" vertical="center"/>
    </xf>
    <xf numFmtId="44" fontId="6" fillId="0" borderId="21" xfId="0" applyNumberFormat="1" applyFont="1" applyBorder="1" applyAlignment="1">
      <alignment horizontal="right" vertical="center"/>
    </xf>
    <xf numFmtId="44" fontId="9" fillId="0" borderId="22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Fill="1" applyBorder="1" applyAlignment="1" applyProtection="1">
      <alignment horizontal="right" vertical="center"/>
      <protection/>
    </xf>
    <xf numFmtId="0" fontId="9" fillId="0" borderId="2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6" fillId="0" borderId="28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3</xdr:col>
      <xdr:colOff>923925</xdr:colOff>
      <xdr:row>2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459" t="6849" b="-1"/>
        <a:stretch>
          <a:fillRect/>
        </a:stretch>
      </xdr:blipFill>
      <xdr:spPr>
        <a:xfrm>
          <a:off x="9525" y="19050"/>
          <a:ext cx="2266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6.8515625" style="0" customWidth="1"/>
    <col min="2" max="3" width="6.7109375" style="15" customWidth="1"/>
    <col min="4" max="4" width="64.140625" style="0" customWidth="1"/>
    <col min="5" max="5" width="11.8515625" style="22" customWidth="1"/>
  </cols>
  <sheetData>
    <row r="1" spans="2:15" s="3" customFormat="1" ht="22.5" customHeight="1">
      <c r="B1" s="13"/>
      <c r="C1" s="13"/>
      <c r="D1" s="83" t="s">
        <v>7</v>
      </c>
      <c r="E1" s="83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1" s="3" customFormat="1" ht="6" customHeight="1">
      <c r="B2" s="13"/>
      <c r="C2" s="13"/>
      <c r="D2" s="1"/>
      <c r="E2" s="16"/>
      <c r="F2" s="1"/>
      <c r="G2" s="1"/>
      <c r="H2" s="1"/>
      <c r="I2" s="1"/>
      <c r="J2" s="1"/>
      <c r="K2" s="4"/>
    </row>
    <row r="3" spans="2:15" s="3" customFormat="1" ht="24.75" customHeight="1">
      <c r="B3" s="13"/>
      <c r="C3" s="13"/>
      <c r="D3" s="82" t="s">
        <v>8</v>
      </c>
      <c r="E3" s="82"/>
      <c r="F3" s="5"/>
      <c r="G3" s="5"/>
      <c r="H3" s="5"/>
      <c r="I3" s="5"/>
      <c r="J3" s="5"/>
      <c r="K3" s="5"/>
      <c r="L3" s="5"/>
      <c r="M3" s="5"/>
      <c r="N3" s="5"/>
      <c r="O3" s="5"/>
    </row>
    <row r="4" spans="2:5" ht="18" customHeight="1">
      <c r="B4" s="7" t="s">
        <v>50</v>
      </c>
      <c r="C4" s="7"/>
      <c r="D4" s="59"/>
      <c r="E4" s="59"/>
    </row>
    <row r="5" spans="2:5" ht="18" customHeight="1">
      <c r="B5" s="7" t="s">
        <v>51</v>
      </c>
      <c r="C5" s="7"/>
      <c r="D5" s="60"/>
      <c r="E5" s="60"/>
    </row>
    <row r="6" spans="2:5" ht="6" customHeight="1" thickBot="1">
      <c r="B6" s="14"/>
      <c r="C6" s="14"/>
      <c r="D6" s="6"/>
      <c r="E6" s="8"/>
    </row>
    <row r="7" spans="1:5" ht="17.25" customHeight="1">
      <c r="A7" s="9"/>
      <c r="B7" s="77" t="s">
        <v>9</v>
      </c>
      <c r="C7" s="78"/>
      <c r="D7" s="78"/>
      <c r="E7" s="23"/>
    </row>
    <row r="8" spans="1:5" ht="17.25" customHeight="1">
      <c r="A8" s="10"/>
      <c r="B8" s="49" t="s">
        <v>18</v>
      </c>
      <c r="C8" s="69" t="s">
        <v>0</v>
      </c>
      <c r="D8" s="70"/>
      <c r="E8" s="28"/>
    </row>
    <row r="9" spans="1:5" ht="17.25" customHeight="1">
      <c r="A9" s="10"/>
      <c r="B9" s="49" t="s">
        <v>19</v>
      </c>
      <c r="C9" s="69" t="s">
        <v>2</v>
      </c>
      <c r="D9" s="70"/>
      <c r="E9" s="28"/>
    </row>
    <row r="10" spans="1:5" ht="17.25" customHeight="1">
      <c r="A10" s="10"/>
      <c r="B10" s="49" t="s">
        <v>20</v>
      </c>
      <c r="C10" s="69" t="s">
        <v>23</v>
      </c>
      <c r="D10" s="70"/>
      <c r="E10" s="29">
        <f>IF(E8=0,0,(E9/E8))</f>
        <v>0</v>
      </c>
    </row>
    <row r="11" spans="1:5" ht="17.25" customHeight="1">
      <c r="A11" s="10"/>
      <c r="B11" s="49" t="s">
        <v>21</v>
      </c>
      <c r="C11" s="69" t="s">
        <v>1</v>
      </c>
      <c r="D11" s="70"/>
      <c r="E11" s="30">
        <f>IF(E10&lt;6,0,IF(E10&lt;=10,1,IF(E10&lt;=18,2,IF(E10&lt;=36,3,IF(E10&gt;36,4)))))</f>
        <v>0</v>
      </c>
    </row>
    <row r="12" spans="1:5" ht="17.25" customHeight="1">
      <c r="A12" s="10"/>
      <c r="B12" s="49" t="s">
        <v>22</v>
      </c>
      <c r="C12" s="69" t="s">
        <v>24</v>
      </c>
      <c r="D12" s="70"/>
      <c r="E12" s="30">
        <f>PRODUCT(E11,E8)</f>
        <v>0</v>
      </c>
    </row>
    <row r="13" spans="1:5" ht="17.25" customHeight="1">
      <c r="A13" s="10"/>
      <c r="B13" s="71" t="s">
        <v>5</v>
      </c>
      <c r="C13" s="72"/>
      <c r="D13" s="73"/>
      <c r="E13" s="30"/>
    </row>
    <row r="14" spans="1:5" ht="7.5" customHeight="1" thickBot="1">
      <c r="A14" s="10"/>
      <c r="B14" s="84"/>
      <c r="C14" s="85"/>
      <c r="D14" s="86"/>
      <c r="E14" s="26"/>
    </row>
    <row r="15" spans="1:5" ht="17.25" customHeight="1">
      <c r="A15" s="9"/>
      <c r="B15" s="77" t="s">
        <v>10</v>
      </c>
      <c r="C15" s="78"/>
      <c r="D15" s="79"/>
      <c r="E15" s="25"/>
    </row>
    <row r="16" spans="1:5" ht="17.25" customHeight="1">
      <c r="A16" s="10"/>
      <c r="B16" s="49" t="s">
        <v>26</v>
      </c>
      <c r="C16" s="69" t="s">
        <v>17</v>
      </c>
      <c r="D16" s="70"/>
      <c r="E16" s="28"/>
    </row>
    <row r="17" spans="1:5" ht="17.25" customHeight="1">
      <c r="A17" s="10"/>
      <c r="B17" s="49" t="s">
        <v>27</v>
      </c>
      <c r="C17" s="69" t="s">
        <v>25</v>
      </c>
      <c r="D17" s="70"/>
      <c r="E17" s="31">
        <f>IF(E16=0,0,ROUNDUP(E16/10,0))</f>
        <v>0</v>
      </c>
    </row>
    <row r="18" spans="1:5" ht="7.5" customHeight="1" thickBot="1">
      <c r="A18" s="10"/>
      <c r="B18" s="87"/>
      <c r="C18" s="88"/>
      <c r="D18" s="89"/>
      <c r="E18" s="27"/>
    </row>
    <row r="19" spans="1:5" ht="17.25" customHeight="1">
      <c r="A19" s="9"/>
      <c r="B19" s="74" t="s">
        <v>11</v>
      </c>
      <c r="C19" s="75"/>
      <c r="D19" s="76"/>
      <c r="E19" s="24"/>
    </row>
    <row r="20" spans="1:5" ht="17.25" customHeight="1">
      <c r="A20" s="7"/>
      <c r="B20" s="50" t="s">
        <v>29</v>
      </c>
      <c r="C20" s="69" t="s">
        <v>6</v>
      </c>
      <c r="D20" s="70"/>
      <c r="E20" s="31">
        <f>IF(E12=0,0,(E12+E17))</f>
        <v>0</v>
      </c>
    </row>
    <row r="21" spans="1:5" ht="7.5" customHeight="1" thickBot="1">
      <c r="A21" s="7"/>
      <c r="B21" s="32"/>
      <c r="C21" s="54"/>
      <c r="D21" s="33"/>
      <c r="E21" s="34"/>
    </row>
    <row r="22" spans="1:5" ht="17.25" customHeight="1">
      <c r="A22" s="9"/>
      <c r="B22" s="77" t="s">
        <v>12</v>
      </c>
      <c r="C22" s="78"/>
      <c r="D22" s="79"/>
      <c r="E22" s="25"/>
    </row>
    <row r="23" spans="1:5" ht="17.25" customHeight="1">
      <c r="A23" s="11"/>
      <c r="B23" s="50" t="s">
        <v>28</v>
      </c>
      <c r="C23" s="69" t="s">
        <v>3</v>
      </c>
      <c r="D23" s="70"/>
      <c r="E23" s="28"/>
    </row>
    <row r="24" spans="1:5" ht="17.25" customHeight="1">
      <c r="A24" s="11"/>
      <c r="B24" s="50"/>
      <c r="C24" s="69" t="s">
        <v>30</v>
      </c>
      <c r="D24" s="70"/>
      <c r="E24" s="56"/>
    </row>
    <row r="25" spans="1:5" ht="7.5" customHeight="1" thickBot="1">
      <c r="A25" s="11"/>
      <c r="B25" s="35"/>
      <c r="C25" s="55"/>
      <c r="D25" s="36"/>
      <c r="E25" s="37"/>
    </row>
    <row r="26" spans="1:5" ht="17.25" customHeight="1">
      <c r="A26" s="9"/>
      <c r="B26" s="74" t="s">
        <v>13</v>
      </c>
      <c r="C26" s="75"/>
      <c r="D26" s="76"/>
      <c r="E26" s="24"/>
    </row>
    <row r="27" spans="1:5" ht="17.25" customHeight="1">
      <c r="A27" s="11"/>
      <c r="B27" s="50" t="s">
        <v>31</v>
      </c>
      <c r="C27" s="69" t="s">
        <v>32</v>
      </c>
      <c r="D27" s="70"/>
      <c r="E27" s="38">
        <f>IF((E8+E17)&gt;E23,E23,(E8+E17))</f>
        <v>0</v>
      </c>
    </row>
    <row r="28" spans="1:5" ht="17.25" customHeight="1">
      <c r="A28" s="11"/>
      <c r="B28" s="50"/>
      <c r="C28" s="80" t="s">
        <v>33</v>
      </c>
      <c r="D28" s="81"/>
      <c r="E28" s="31"/>
    </row>
    <row r="29" spans="1:5" ht="7.5" customHeight="1" thickBot="1">
      <c r="A29" s="11"/>
      <c r="B29" s="32"/>
      <c r="C29" s="54"/>
      <c r="D29" s="33"/>
      <c r="E29" s="39"/>
    </row>
    <row r="30" spans="1:5" ht="17.25" customHeight="1">
      <c r="A30" s="9"/>
      <c r="B30" s="77" t="s">
        <v>14</v>
      </c>
      <c r="C30" s="78"/>
      <c r="D30" s="79"/>
      <c r="E30" s="25"/>
    </row>
    <row r="31" spans="1:5" ht="17.25" customHeight="1">
      <c r="A31" s="11"/>
      <c r="B31" s="50" t="s">
        <v>34</v>
      </c>
      <c r="C31" s="69" t="s">
        <v>35</v>
      </c>
      <c r="D31" s="70"/>
      <c r="E31" s="40">
        <f>IF(E23&gt;E20,0,(E20-E23))</f>
        <v>0</v>
      </c>
    </row>
    <row r="32" spans="1:5" ht="7.5" customHeight="1" thickBot="1">
      <c r="A32" s="11"/>
      <c r="B32" s="35"/>
      <c r="C32" s="55"/>
      <c r="D32" s="36"/>
      <c r="E32" s="37"/>
    </row>
    <row r="33" spans="1:5" ht="17.25" customHeight="1">
      <c r="A33" s="9"/>
      <c r="B33" s="77" t="s">
        <v>15</v>
      </c>
      <c r="C33" s="78"/>
      <c r="D33" s="79"/>
      <c r="E33" s="25"/>
    </row>
    <row r="34" spans="1:5" ht="17.25" customHeight="1">
      <c r="A34" s="12"/>
      <c r="B34" s="49" t="s">
        <v>36</v>
      </c>
      <c r="C34" s="69" t="s">
        <v>39</v>
      </c>
      <c r="D34" s="70"/>
      <c r="E34" s="38">
        <f>E27</f>
        <v>0</v>
      </c>
    </row>
    <row r="35" spans="1:5" ht="17.25" customHeight="1">
      <c r="A35" s="12"/>
      <c r="B35" s="50" t="s">
        <v>37</v>
      </c>
      <c r="C35" s="69" t="s">
        <v>4</v>
      </c>
      <c r="D35" s="70"/>
      <c r="E35" s="41"/>
    </row>
    <row r="36" spans="1:5" ht="17.25" customHeight="1">
      <c r="A36" s="12"/>
      <c r="B36" s="50" t="s">
        <v>38</v>
      </c>
      <c r="C36" s="69" t="s">
        <v>40</v>
      </c>
      <c r="D36" s="70"/>
      <c r="E36" s="38">
        <f>IF(E35&gt;E23,0,IF(E34&gt;E35,"Error",IF((E23-E35)&lt;0,"Error",(E23-E35))))</f>
        <v>0</v>
      </c>
    </row>
    <row r="37" spans="1:5" ht="7.5" customHeight="1" thickBot="1">
      <c r="A37" s="12"/>
      <c r="B37" s="42"/>
      <c r="C37" s="53"/>
      <c r="D37" s="43"/>
      <c r="E37" s="27"/>
    </row>
    <row r="38" spans="1:5" ht="17.25" customHeight="1">
      <c r="A38" s="9"/>
      <c r="B38" s="74" t="s">
        <v>16</v>
      </c>
      <c r="C38" s="75"/>
      <c r="D38" s="76"/>
      <c r="E38" s="24"/>
    </row>
    <row r="39" spans="1:5" ht="17.25" customHeight="1">
      <c r="A39" s="12"/>
      <c r="B39" s="49" t="s">
        <v>41</v>
      </c>
      <c r="C39" s="69" t="s">
        <v>52</v>
      </c>
      <c r="D39" s="70"/>
      <c r="E39" s="45">
        <f>IF(E8&gt;0,193,0)</f>
        <v>0</v>
      </c>
    </row>
    <row r="40" spans="1:5" ht="17.25" customHeight="1">
      <c r="A40" s="12"/>
      <c r="B40" s="49" t="s">
        <v>42</v>
      </c>
      <c r="C40" s="69" t="s">
        <v>43</v>
      </c>
      <c r="D40" s="70"/>
      <c r="E40" s="44">
        <f>IF(E12&lt;=10,0,(E12-10))</f>
        <v>0</v>
      </c>
    </row>
    <row r="41" spans="1:5" s="18" customFormat="1" ht="17.25" customHeight="1">
      <c r="A41" s="17"/>
      <c r="B41" s="51" t="s">
        <v>44</v>
      </c>
      <c r="C41" s="61" t="s">
        <v>53</v>
      </c>
      <c r="D41" s="62"/>
      <c r="E41" s="45">
        <f>PRODUCT(E40,8)</f>
        <v>0</v>
      </c>
    </row>
    <row r="42" spans="1:5" ht="7.5" customHeight="1">
      <c r="A42" s="12"/>
      <c r="B42" s="63"/>
      <c r="C42" s="64"/>
      <c r="D42" s="65"/>
      <c r="E42" s="46"/>
    </row>
    <row r="43" spans="1:5" s="18" customFormat="1" ht="17.25" customHeight="1">
      <c r="A43" s="19"/>
      <c r="B43" s="51" t="s">
        <v>45</v>
      </c>
      <c r="C43" s="61" t="s">
        <v>54</v>
      </c>
      <c r="D43" s="62"/>
      <c r="E43" s="45">
        <f>IF(E16=0,0,65)</f>
        <v>0</v>
      </c>
    </row>
    <row r="44" spans="1:5" ht="7.5" customHeight="1">
      <c r="A44" s="12"/>
      <c r="B44" s="63"/>
      <c r="C44" s="64"/>
      <c r="D44" s="65"/>
      <c r="E44" s="46"/>
    </row>
    <row r="45" spans="1:5" s="18" customFormat="1" ht="17.25" customHeight="1">
      <c r="A45" s="19"/>
      <c r="B45" s="51" t="s">
        <v>46</v>
      </c>
      <c r="C45" s="61" t="s">
        <v>55</v>
      </c>
      <c r="D45" s="62"/>
      <c r="E45" s="45">
        <f>E31*106</f>
        <v>0</v>
      </c>
    </row>
    <row r="46" spans="1:5" ht="7.5" customHeight="1">
      <c r="A46" s="12"/>
      <c r="B46" s="63"/>
      <c r="C46" s="64"/>
      <c r="D46" s="65"/>
      <c r="E46" s="46"/>
    </row>
    <row r="47" spans="1:5" s="18" customFormat="1" ht="17.25" customHeight="1">
      <c r="A47" s="17"/>
      <c r="B47" s="51" t="s">
        <v>47</v>
      </c>
      <c r="C47" s="61" t="s">
        <v>56</v>
      </c>
      <c r="D47" s="62"/>
      <c r="E47" s="45">
        <f>E36*187</f>
        <v>0</v>
      </c>
    </row>
    <row r="48" spans="1:5" ht="7.5" customHeight="1" thickBot="1">
      <c r="A48" s="12"/>
      <c r="B48" s="66"/>
      <c r="C48" s="67"/>
      <c r="D48" s="68"/>
      <c r="E48" s="47"/>
    </row>
    <row r="49" spans="1:5" s="20" customFormat="1" ht="17.25" customHeight="1" thickBot="1" thickTop="1">
      <c r="A49" s="12"/>
      <c r="B49" s="52" t="s">
        <v>48</v>
      </c>
      <c r="C49" s="57" t="s">
        <v>49</v>
      </c>
      <c r="D49" s="58"/>
      <c r="E49" s="48">
        <f>SUM(E39,E41,E43,E45,E47)</f>
        <v>0</v>
      </c>
    </row>
    <row r="50" spans="4:5" ht="15" customHeight="1">
      <c r="D50" s="7"/>
      <c r="E50" s="21"/>
    </row>
  </sheetData>
  <sheetProtection password="E630" sheet="1" selectLockedCells="1"/>
  <mergeCells count="42">
    <mergeCell ref="C10:D10"/>
    <mergeCell ref="C11:D11"/>
    <mergeCell ref="C34:D34"/>
    <mergeCell ref="C23:D23"/>
    <mergeCell ref="D3:E3"/>
    <mergeCell ref="D1:E1"/>
    <mergeCell ref="B7:D7"/>
    <mergeCell ref="B14:D14"/>
    <mergeCell ref="B15:D15"/>
    <mergeCell ref="B18:D18"/>
    <mergeCell ref="C8:D8"/>
    <mergeCell ref="C9:D9"/>
    <mergeCell ref="B19:D19"/>
    <mergeCell ref="B26:D26"/>
    <mergeCell ref="B30:D30"/>
    <mergeCell ref="B33:D33"/>
    <mergeCell ref="C36:D36"/>
    <mergeCell ref="B38:D38"/>
    <mergeCell ref="B22:D22"/>
    <mergeCell ref="C27:D27"/>
    <mergeCell ref="C28:D28"/>
    <mergeCell ref="C31:D31"/>
    <mergeCell ref="C39:D39"/>
    <mergeCell ref="C40:D40"/>
    <mergeCell ref="C41:D41"/>
    <mergeCell ref="C43:D43"/>
    <mergeCell ref="C12:D12"/>
    <mergeCell ref="B13:D13"/>
    <mergeCell ref="C16:D16"/>
    <mergeCell ref="C17:D17"/>
    <mergeCell ref="C24:D24"/>
    <mergeCell ref="C20:D20"/>
    <mergeCell ref="C49:D49"/>
    <mergeCell ref="D4:E4"/>
    <mergeCell ref="D5:E5"/>
    <mergeCell ref="C45:D45"/>
    <mergeCell ref="B42:D42"/>
    <mergeCell ref="B44:D44"/>
    <mergeCell ref="B46:D46"/>
    <mergeCell ref="C47:D47"/>
    <mergeCell ref="B48:D48"/>
    <mergeCell ref="C35:D35"/>
  </mergeCells>
  <printOptions/>
  <pageMargins left="0.5" right="0.5" top="0.75" bottom="0.91" header="0.5" footer="0.4"/>
  <pageSetup horizontalDpi="600" verticalDpi="600" orientation="portrait" scale="95" r:id="rId2"/>
  <headerFooter alignWithMargins="0">
    <oddFooter>&amp;C &amp;"Gill Sans MT,Regular"&amp;9 4114 198TH St SW, Suite 7 | PO Box 5008 | Lynnwood, WA 98046-5008 | Phone: 425-670-5410 | Fax: 425-771-6534 | www.ci.lynnwood.wa.us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Lynnwood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shutchison</dc:creator>
  <cp:keywords/>
  <dc:description/>
  <cp:lastModifiedBy>Leah Grassl</cp:lastModifiedBy>
  <cp:lastPrinted>2011-08-12T17:18:52Z</cp:lastPrinted>
  <dcterms:created xsi:type="dcterms:W3CDTF">2004-08-05T22:22:02Z</dcterms:created>
  <dcterms:modified xsi:type="dcterms:W3CDTF">2014-07-15T22:52:25Z</dcterms:modified>
  <cp:category/>
  <cp:version/>
  <cp:contentType/>
  <cp:contentStatus/>
</cp:coreProperties>
</file>